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Г\Аэропорт с 2020 года\ФОРМА 67\РАСКРЫТИЕ ИНФОРМАЦИИ\"/>
    </mc:Choice>
  </mc:AlternateContent>
  <bookViews>
    <workbookView xWindow="0" yWindow="0" windowWidth="28800" windowHeight="12330" activeTab="2"/>
  </bookViews>
  <sheets>
    <sheet name="ЦЕНЫ" sheetId="1" r:id="rId1"/>
    <sheet name="Ф 3-а-3-г" sheetId="5" r:id="rId2"/>
    <sheet name="ФХД (2023)" sheetId="6" r:id="rId3"/>
    <sheet name="Расходы (2023)" sheetId="8" r:id="rId4"/>
  </sheets>
  <externalReferences>
    <externalReference r:id="rId5"/>
    <externalReference r:id="rId6"/>
    <externalReference r:id="rId7"/>
  </externalReferences>
  <definedNames>
    <definedName name="_xlnm.Print_Area" localSheetId="2">'ФХД (2023)'!$A$1:$D$36</definedName>
  </definedNames>
  <calcPr calcId="162913"/>
</workbook>
</file>

<file path=xl/calcChain.xml><?xml version="1.0" encoding="utf-8"?>
<calcChain xmlns="http://schemas.openxmlformats.org/spreadsheetml/2006/main">
  <c r="D29" i="6" l="1"/>
  <c r="D28" i="6"/>
  <c r="G15" i="8"/>
  <c r="F15" i="8"/>
  <c r="E15" i="8"/>
  <c r="D15" i="8"/>
  <c r="G12" i="8"/>
  <c r="G11" i="8"/>
  <c r="G10" i="8"/>
  <c r="G9" i="8"/>
  <c r="G8" i="8"/>
  <c r="F12" i="8"/>
  <c r="F11" i="8"/>
  <c r="F10" i="8"/>
  <c r="F9" i="8"/>
  <c r="F8" i="8"/>
  <c r="E12" i="8"/>
  <c r="E11" i="8"/>
  <c r="E10" i="8"/>
  <c r="E9" i="8"/>
  <c r="E8" i="8"/>
  <c r="D12" i="8"/>
  <c r="D11" i="8"/>
  <c r="D10" i="8"/>
  <c r="D9" i="8"/>
  <c r="D8" i="8"/>
  <c r="D27" i="6"/>
  <c r="D18" i="6"/>
  <c r="D21" i="6"/>
  <c r="D15" i="6"/>
  <c r="D7" i="8" l="1"/>
  <c r="D23" i="6" l="1"/>
  <c r="D22" i="6"/>
  <c r="D20" i="6"/>
  <c r="D19" i="6"/>
  <c r="D17" i="6"/>
  <c r="D16" i="6"/>
  <c r="D14" i="6"/>
  <c r="D13" i="6"/>
  <c r="B15" i="8" l="1"/>
  <c r="D24" i="6"/>
  <c r="D30" i="6" s="1"/>
  <c r="B8" i="8" l="1"/>
  <c r="H8" i="8" l="1"/>
  <c r="D36" i="6"/>
  <c r="B16" i="8" l="1"/>
  <c r="L16" i="8" s="1"/>
  <c r="H15" i="8"/>
  <c r="B9" i="8" l="1"/>
  <c r="H9" i="8" l="1"/>
  <c r="C7" i="8"/>
  <c r="E7" i="8"/>
  <c r="F7" i="8"/>
  <c r="G7" i="8"/>
  <c r="I7" i="8"/>
  <c r="J7" i="8"/>
  <c r="K7" i="8"/>
  <c r="L7" i="8"/>
  <c r="B10" i="8"/>
  <c r="B7" i="8" s="1"/>
  <c r="B11" i="8"/>
  <c r="H11" i="8" s="1"/>
  <c r="B12" i="8"/>
  <c r="H12" i="8" s="1"/>
  <c r="B13" i="8"/>
  <c r="B14" i="8"/>
  <c r="H10" i="8" l="1"/>
  <c r="H7" i="8" s="1"/>
</calcChain>
</file>

<file path=xl/sharedStrings.xml><?xml version="1.0" encoding="utf-8"?>
<sst xmlns="http://schemas.openxmlformats.org/spreadsheetml/2006/main" count="142" uniqueCount="102">
  <si>
    <t>№ п/п</t>
  </si>
  <si>
    <t>Единица измерения</t>
  </si>
  <si>
    <t>Цена (тарифы, сборы)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</si>
  <si>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субъекта РФ в области государственного регулирования тарифов</t>
  </si>
  <si>
    <t>Наименование органа исполнительной власти, осуществляющего государственное регулирование</t>
  </si>
  <si>
    <t>Сбор за взлет-посадку (включая стоянку воздушных судов на аэродроме в течение 3-х часов после посадки для пассажирских и 6-ти часов для грузовых и грузопассажирских сертифицированных типов воздушных судов при наличии грузов (почты), подлежащих обработке (погрузке и/или выгрузке) в аэропорту посадки)</t>
  </si>
  <si>
    <t>руб./т мвм</t>
  </si>
  <si>
    <t>Приказ Федеральной службы по тарифам от "03" марта 2011 г. №29-т/1</t>
  </si>
  <si>
    <t>Федеральная служба по тарифам (ФСТ России) г. Москва</t>
  </si>
  <si>
    <t>Сбор за обеспечение авиационной безопасности</t>
  </si>
  <si>
    <t>Сбор за аэронавигационное обслуживание пользователей воздушного пространства Российской Федерации</t>
  </si>
  <si>
    <t>Сбор за предоставление аэровокзального комплекса</t>
  </si>
  <si>
    <t>Сбор за предоставление аэровокзального комплекса
на внутренних линиях
на международных линиях</t>
  </si>
  <si>
    <t>руб./пасс.</t>
  </si>
  <si>
    <t xml:space="preserve">
179,00
269,00</t>
  </si>
  <si>
    <t xml:space="preserve">
72,00
86,00</t>
  </si>
  <si>
    <t>Тарифы за обслуживание пассажиров:
на внутренних линиях
на международных линиях</t>
  </si>
  <si>
    <t>ИНФОРМАЦИЯ О ЦЕНАХ (ТАРИФАХ, СБОРАХ) НА РЕГУЛИРУЕМЫЕ РАБОТЫ (УСЛУГИ)</t>
  </si>
  <si>
    <t>Сбор за стоянку воздушных судов на аэродроме более  3-х часов после посадки для пассажирских и 6-ти часов для грузовых и грузопассажирских сертифицированных типов воздушных судов при наличии грузов (почты), подлежащих обработке (погрузке и/или выгрузке) в аэропорту посадки)</t>
  </si>
  <si>
    <t>% от сбора за взлет-посадку за 1 час</t>
  </si>
  <si>
    <t>ДЛЯ ВОЗДУШНЫХ СУДОВ ИНОСТРАННЫХ ЭКСПЛУАТАНТОВ</t>
  </si>
  <si>
    <t>ДЛЯ ВОЗДУШНЫХ СУДОВ РОССИЙСКИХ ЭКСПЛУАТАНТОВ</t>
  </si>
  <si>
    <t xml:space="preserve">Сбор за взлет-посадку (включая стоянку воздушных судов на аэродроме в течение 3-х часов после посадки) </t>
  </si>
  <si>
    <t>долл.США/ т мвм</t>
  </si>
  <si>
    <t>Сбор за аэронавигационное обслуживание в районе аэродрома</t>
  </si>
  <si>
    <t>долл.США/ пасс.</t>
  </si>
  <si>
    <t>Сбор за стоянку (при стоянке более 3-х часов после посадки)</t>
  </si>
  <si>
    <t>% от сбора за взлет-посадку за 1 сутки</t>
  </si>
  <si>
    <t>Перечень услуг (работ), оказываемых субъектом естественной монополии</t>
  </si>
  <si>
    <t xml:space="preserve">Форма №1 </t>
  </si>
  <si>
    <t>Формы №3-а, 3-б, 3-в, 3-г</t>
  </si>
  <si>
    <t>ИНФОРМАЦИЯ ОБ ИНВЕСТИЦИОННЫХ ПРОГРАММАХ</t>
  </si>
  <si>
    <t>ОСП "МЕЖДУНАРОДНЫЙ АЭРОПОРТ "УЛЬЯНОВСК-ВОСТОЧНЫЙ"</t>
  </si>
  <si>
    <t>(тыс. 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</si>
  <si>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</si>
  <si>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</si>
  <si>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</si>
  <si>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</si>
  <si>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</si>
  <si>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10.1.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</si>
  <si>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</si>
  <si>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</si>
  <si>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</si>
  <si>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</si>
  <si>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</si>
  <si>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</si>
  <si>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</si>
  <si>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</si>
  <si>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Обслуживание пассажиров</t>
  </si>
  <si>
    <t>2.5.</t>
  </si>
  <si>
    <t>Предоставление аэровокзального комплекса</t>
  </si>
  <si>
    <t>2.4.</t>
  </si>
  <si>
    <t>Аэронавигационное обслуживание в районе аэродрома</t>
  </si>
  <si>
    <t>2.3.</t>
  </si>
  <si>
    <t>Обеспечение авиационной безопасности</t>
  </si>
  <si>
    <t>2.2.</t>
  </si>
  <si>
    <t>Обеспечение взлета, посадки и стоянки воздушных судов</t>
  </si>
  <si>
    <t>2.1.</t>
  </si>
  <si>
    <t>Расходы всего (включая коммерческие и управленческие расходы) в том числе по видам регулируемых услуг:</t>
  </si>
  <si>
    <t>1.5.</t>
  </si>
  <si>
    <t>1.4.</t>
  </si>
  <si>
    <t>1.3.</t>
  </si>
  <si>
    <t>1.2.</t>
  </si>
  <si>
    <t>1.1.</t>
  </si>
  <si>
    <t>Доходы всего, в том числе по видам регулируемых услуг:</t>
  </si>
  <si>
    <t>Наименование показателей финансово-хозяйственной деятельности субъекта естественной монополии в сфере услуг аэропортов</t>
  </si>
  <si>
    <t>I. Доходы и расходы</t>
  </si>
  <si>
    <t>РЕГУЛИРУЕМЫХ РАБОТ</t>
  </si>
  <si>
    <t>АО "АВИАСТАР-СП" В СФЕРЕ ВЫПОЛНЕНИЯ (ОКАЗАНИЯ)</t>
  </si>
  <si>
    <t>ФИНАНСОВО-ХОЗЯЙСТВЕННОЙ ДЕЯТЕЛЬНОСТИ</t>
  </si>
  <si>
    <t>ИНФОРМАЦИЯ ОБ ОСНОВНЫХ ПОКАЗАТЕЛЯХ</t>
  </si>
  <si>
    <t>Форма №2</t>
  </si>
  <si>
    <t>Итого по аэропортовой деятельности</t>
  </si>
  <si>
    <t>7. Хранение авиационного топлива</t>
  </si>
  <si>
    <t>6. Обеспечение заправки воздушных судов авиационным топливом</t>
  </si>
  <si>
    <t>5. Обслуживание пассажиров</t>
  </si>
  <si>
    <t>4. Предоставление аэровокзального комплекса</t>
  </si>
  <si>
    <t>3. Обеспечение авиационной безопасности</t>
  </si>
  <si>
    <t>2. Аэронавигационное обслуживание в районе аэродрома</t>
  </si>
  <si>
    <t>1. Обеспечение взлета, посадки и стоянки воздушных судов</t>
  </si>
  <si>
    <t>Регулируемые виды деятельности</t>
  </si>
  <si>
    <t>прочие расходы</t>
  </si>
  <si>
    <t>налоги и иные обязательные платежи и сборы</t>
  </si>
  <si>
    <t>проценты к уплате по кредитам и займам</t>
  </si>
  <si>
    <t>операционные расходы, связанные с оплатой услуг, оказываемых кредитными организациями</t>
  </si>
  <si>
    <t>прочие расходы по обычным видам деятельности</t>
  </si>
  <si>
    <t>амортизация</t>
  </si>
  <si>
    <t>отчисления на соц. нужды</t>
  </si>
  <si>
    <t>затраты на оплату труда</t>
  </si>
  <si>
    <t>материальные затраты</t>
  </si>
  <si>
    <t>Расходы, связанные с участием в совместной деятельности</t>
  </si>
  <si>
    <t>в том числе по статьям затрат</t>
  </si>
  <si>
    <t>Наименование хозяйств, работ и операций</t>
  </si>
  <si>
    <t>Единица измерения: тыс. руб.</t>
  </si>
  <si>
    <t>II. Расшифровка расходов по финансово-хозяйственной деятельности</t>
  </si>
  <si>
    <t>В АЭРОПОРТУ Г. УЛЬЯНОВСК АО "АВИАСТАР-СП"</t>
  </si>
  <si>
    <t>-</t>
  </si>
  <si>
    <t>ОСП ПАО "ИЛ" - МЕЖДУНАРОДНЫЙ АЭРОПОРТ</t>
  </si>
  <si>
    <t xml:space="preserve"> "УЛЬЯНОВСК-ВОСТОЧНЫЙ" ЗА 2022 ГОД</t>
  </si>
  <si>
    <t>Расходы за 2022 год, всего</t>
  </si>
  <si>
    <t>Инвестиционные программы в 2023 году отсутствовали.</t>
  </si>
  <si>
    <t xml:space="preserve"> 2023 год (отчет)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</si>
</sst>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4" x14ac:knownFonts="1"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color theme="1"/>
      <name val="Arial Black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name val="Arial"/>
      <family val="2"/>
    </font>
    <font>
      <sz val="10"/>
      <color indexed="21"/>
      <name val="Arial"/>
      <family val="2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6" fillId="0" borderId="0">
      <alignment horizontal="left"/>
    </xf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6" fillId="0" borderId="0" xfId="2" applyBorder="1" applyAlignment="1"/>
    <xf numFmtId="0" fontId="9" fillId="0" borderId="0" xfId="0" applyFont="1" applyBorder="1" applyAlignment="1">
      <alignment vertical="center"/>
    </xf>
    <xf numFmtId="1" fontId="6" fillId="0" borderId="0" xfId="2" applyNumberFormat="1" applyBorder="1" applyAlignment="1">
      <alignment horizontal="right" vertical="top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3" fontId="10" fillId="0" borderId="0" xfId="3" applyNumberFormat="1" applyFont="1" applyBorder="1" applyAlignment="1">
      <alignment horizontal="right" vertical="top"/>
    </xf>
    <xf numFmtId="0" fontId="10" fillId="0" borderId="0" xfId="3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Fill="1"/>
    <xf numFmtId="1" fontId="0" fillId="0" borderId="0" xfId="0" applyNumberFormat="1" applyFill="1"/>
    <xf numFmtId="0" fontId="9" fillId="0" borderId="0" xfId="0" applyFont="1" applyFill="1"/>
    <xf numFmtId="3" fontId="9" fillId="0" borderId="1" xfId="1" applyNumberFormat="1" applyFont="1" applyFill="1" applyBorder="1" applyAlignment="1">
      <alignment horizontal="right"/>
    </xf>
    <xf numFmtId="166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166" fontId="0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Fill="1"/>
    <xf numFmtId="3" fontId="9" fillId="3" borderId="1" xfId="1" applyNumberFormat="1" applyFont="1" applyFill="1" applyBorder="1" applyAlignment="1">
      <alignment horizontal="right"/>
    </xf>
    <xf numFmtId="166" fontId="9" fillId="3" borderId="1" xfId="1" applyNumberFormat="1" applyFont="1" applyFill="1" applyBorder="1" applyAlignment="1">
      <alignment horizontal="right"/>
    </xf>
    <xf numFmtId="3" fontId="0" fillId="3" borderId="1" xfId="1" applyNumberFormat="1" applyFont="1" applyFill="1" applyBorder="1" applyAlignment="1">
      <alignment horizontal="right"/>
    </xf>
    <xf numFmtId="166" fontId="0" fillId="3" borderId="1" xfId="1" applyNumberFormat="1" applyFont="1" applyFill="1" applyBorder="1" applyAlignment="1">
      <alignment horizontal="right"/>
    </xf>
    <xf numFmtId="164" fontId="0" fillId="3" borderId="1" xfId="1" applyFont="1" applyFill="1" applyBorder="1" applyAlignment="1">
      <alignment horizontal="right"/>
    </xf>
    <xf numFmtId="164" fontId="8" fillId="3" borderId="1" xfId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2" borderId="0" xfId="3" applyNumberFormat="1" applyFont="1" applyFill="1" applyBorder="1" applyAlignment="1">
      <alignment horizontal="left" vertical="top" wrapText="1"/>
    </xf>
    <xf numFmtId="1" fontId="11" fillId="2" borderId="0" xfId="3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_ФХД" xfId="3"/>
    <cellStyle name="Обычный_ФХД_1" xfId="2"/>
    <cellStyle name="Финансовый" xfId="1" builtinId="3"/>
  </cellStyles>
  <dxfs count="0"/>
  <tableStyles count="0" defaultTableStyle="TableStyleMedium9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3;/&#1040;&#1101;&#1088;&#1086;&#1087;&#1086;&#1088;&#1090;%20&#1089;%202020%20&#1075;&#1086;&#1076;&#1072;/&#1060;&#1054;&#1056;&#1052;&#1040;%2067/2023%20&#1075;&#1086;&#1076;/3%20&#1082;&#1074;&#1072;&#1088;&#1090;&#1072;&#1083;/67-&#1043;&#1040;%20&#1095;&#1080;&#1089;&#1090;&#1086;&#1074;&#1080;&#1082;%209%20&#1084;&#1077;&#1089;.%202023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3;/&#1040;&#1101;&#1088;&#1086;&#1087;&#1086;&#1088;&#1090;%20&#1089;%202020%20&#1075;&#1086;&#1076;&#1072;/&#1060;&#1054;&#1056;&#1052;&#1040;%2067/2023%20&#1075;&#1086;&#1076;%20&#8212;%20&#1082;&#1086;&#1087;&#1080;&#1103;/4%20&#1082;&#1074;&#1072;&#1088;&#1090;&#1072;&#1083;/4%20&#1082;&#1074;&#1072;&#1088;&#1090;&#1072;&#1083;%20&#1089;%20&#1040;&#1074;&#1080;&#1079;&#1086;/67-&#1043;&#1040;%20&#1095;&#1077;&#1088;&#1085;&#1086;&#1074;&#1080;&#1082;%204%20&#1082;&#1074;.%202023&#1075;%20&#1085;&#1086;&#1074;&#1099;&#1081;%20&#1088;&#1072;&#1089;&#1095;&#1077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3;/&#1040;&#1101;&#1088;&#1086;&#1087;&#1086;&#1088;&#1090;%20&#1089;%202020%20&#1075;&#1086;&#1076;&#1072;/&#1054;&#1060;&#1056;%20%20&#1040;&#1074;&#1080;&#1072;&#1089;&#1090;&#1072;&#1088;%20&#1057;&#1055;/2023%20&#1075;/&#1057;&#1073;&#1086;&#1088;&#1082;&#1072;%20&#1054;&#1060;&#1056;%20&#1071;&#1085;&#1074;&#1072;&#1088;&#1100;-&#1044;&#1077;&#1082;&#1072;&#1073;&#1088;&#1100;%202023%20&#1075;.%20&#1059;&#1083;-&#1042;&#1086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ИК"/>
      <sheetName val="I КВАРТАЛ 2023"/>
      <sheetName val="II КВАРТАЛ 2023 "/>
      <sheetName val="9 МЕСЯЦЕВ 2023"/>
      <sheetName val="2023 "/>
    </sheetNames>
    <sheetDataSet>
      <sheetData sheetId="0"/>
      <sheetData sheetId="1"/>
      <sheetData sheetId="2"/>
      <sheetData sheetId="3"/>
      <sheetData sheetId="4">
        <row r="8">
          <cell r="C8">
            <v>397169.80597980949</v>
          </cell>
          <cell r="D8">
            <v>132696.29</v>
          </cell>
          <cell r="E8">
            <v>69526.740000000005</v>
          </cell>
          <cell r="F8">
            <v>3288.8900000000003</v>
          </cell>
          <cell r="G8">
            <v>2087.42</v>
          </cell>
          <cell r="H8">
            <v>5411.4899999999989</v>
          </cell>
          <cell r="I8">
            <v>2827.1000000000004</v>
          </cell>
        </row>
        <row r="42">
          <cell r="D42">
            <v>6556.37</v>
          </cell>
          <cell r="E42">
            <v>2796.76</v>
          </cell>
          <cell r="F42">
            <v>12.33</v>
          </cell>
          <cell r="G42">
            <v>19.91</v>
          </cell>
          <cell r="H42">
            <v>19.239999999999998</v>
          </cell>
          <cell r="I42">
            <v>10.76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Критерии эстоп 3КВ (2)"/>
      <sheetName val="Критерии эстоп 4КВ"/>
      <sheetName val=" Критерии АТК"/>
      <sheetName val="2023 год"/>
      <sheetName val="4 КВ без АВИЗО"/>
      <sheetName val="4 КВ без авизо  (2)"/>
      <sheetName val="4 КВ без авизо "/>
      <sheetName val="3 КВ без авизо "/>
      <sheetName val="2 КВ без авизо "/>
      <sheetName val="1 КВ без авизо, без АНО"/>
      <sheetName val="1 КВ без авизо"/>
      <sheetName val="критерии САБ"/>
    </sheetNames>
    <sheetDataSet>
      <sheetData sheetId="0"/>
      <sheetData sheetId="1"/>
      <sheetData sheetId="2"/>
      <sheetData sheetId="3"/>
      <sheetData sheetId="4">
        <row r="8">
          <cell r="E8">
            <v>49383.952737389249</v>
          </cell>
        </row>
        <row r="27">
          <cell r="C27">
            <v>188430.64132091662</v>
          </cell>
          <cell r="D27">
            <v>61818.472243580196</v>
          </cell>
          <cell r="E27">
            <v>21802.794938421459</v>
          </cell>
          <cell r="F27">
            <v>33005.730616554356</v>
          </cell>
          <cell r="G27">
            <v>1369.3912489743113</v>
          </cell>
          <cell r="H27">
            <v>1031.7429879315114</v>
          </cell>
          <cell r="I27">
            <v>2927.7721021206644</v>
          </cell>
          <cell r="J27">
            <v>1598.8888664837959</v>
          </cell>
        </row>
        <row r="45">
          <cell r="C45">
            <v>59631.384501066612</v>
          </cell>
          <cell r="D45">
            <v>19562.3395763964</v>
          </cell>
          <cell r="E45">
            <v>6877.3664102529183</v>
          </cell>
          <cell r="F45">
            <v>10451.425242142674</v>
          </cell>
          <cell r="G45">
            <v>433.45467643991503</v>
          </cell>
          <cell r="H45">
            <v>326.60884361408995</v>
          </cell>
          <cell r="I45">
            <v>926.73485619584187</v>
          </cell>
          <cell r="J45">
            <v>506.17815555170637</v>
          </cell>
        </row>
        <row r="46">
          <cell r="C46">
            <v>18229.004495140769</v>
          </cell>
          <cell r="D46">
            <v>7962.5603387894625</v>
          </cell>
          <cell r="E46">
            <v>939.62880638340062</v>
          </cell>
          <cell r="F46">
            <v>2006.9537218878718</v>
          </cell>
          <cell r="G46">
            <v>82.807426225300347</v>
          </cell>
          <cell r="H46">
            <v>27.748673622874755</v>
          </cell>
          <cell r="I46">
            <v>66.105066912270601</v>
          </cell>
          <cell r="J46">
            <v>25.211654994824269</v>
          </cell>
        </row>
        <row r="80">
          <cell r="C80">
            <v>45705.683785723006</v>
          </cell>
          <cell r="D80">
            <v>20263.893619638096</v>
          </cell>
          <cell r="E80">
            <v>2797.1513007798212</v>
          </cell>
          <cell r="F80">
            <v>2551.372301737531</v>
          </cell>
          <cell r="G80">
            <v>937.03033142008553</v>
          </cell>
          <cell r="H80">
            <v>391.09302513497681</v>
          </cell>
          <cell r="I80">
            <v>641.45828933495181</v>
          </cell>
          <cell r="J80">
            <v>250.08194339422445</v>
          </cell>
        </row>
        <row r="122">
          <cell r="E122">
            <v>2823.8210000000004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ь"/>
      <sheetName val="12.02.24"/>
    </sheetNames>
    <sheetDataSet>
      <sheetData sheetId="0">
        <row r="24">
          <cell r="E24">
            <v>3940001.22</v>
          </cell>
        </row>
        <row r="28">
          <cell r="D28">
            <v>108323299.91</v>
          </cell>
          <cell r="E28">
            <v>6253685.1099999985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F34"/>
  <sheetViews>
    <sheetView workbookViewId="0">
      <selection activeCell="E8" sqref="E8:E13"/>
    </sheetView>
  </sheetViews>
  <sheetFormatPr defaultRowHeight="15" x14ac:dyDescent="0.2"/>
  <cols>
    <col min="1" max="1" width="4.109375" style="1" customWidth="1"/>
    <col min="2" max="2" width="37.77734375" customWidth="1"/>
    <col min="3" max="3" width="9.77734375" customWidth="1"/>
    <col min="4" max="4" width="11" customWidth="1"/>
    <col min="5" max="5" width="24.109375" customWidth="1"/>
    <col min="6" max="6" width="16.88671875" customWidth="1"/>
  </cols>
  <sheetData>
    <row r="1" spans="1:6" ht="18" x14ac:dyDescent="0.25">
      <c r="D1" s="2"/>
      <c r="E1" s="2"/>
      <c r="F1" s="13" t="s">
        <v>29</v>
      </c>
    </row>
    <row r="3" spans="1:6" ht="18" x14ac:dyDescent="0.25">
      <c r="A3" s="76" t="s">
        <v>17</v>
      </c>
      <c r="B3" s="76"/>
      <c r="C3" s="76"/>
      <c r="D3" s="76"/>
      <c r="E3" s="76"/>
      <c r="F3" s="76"/>
    </row>
    <row r="4" spans="1:6" ht="18" x14ac:dyDescent="0.25">
      <c r="A4" s="76" t="s">
        <v>95</v>
      </c>
      <c r="B4" s="76"/>
      <c r="C4" s="76"/>
      <c r="D4" s="76"/>
      <c r="E4" s="76"/>
      <c r="F4" s="76"/>
    </row>
    <row r="6" spans="1:6" s="4" customFormat="1" ht="142.5" x14ac:dyDescent="0.2">
      <c r="A6" s="3" t="s">
        <v>0</v>
      </c>
      <c r="B6" s="3" t="s">
        <v>28</v>
      </c>
      <c r="C6" s="3" t="s">
        <v>1</v>
      </c>
      <c r="D6" s="3" t="s">
        <v>2</v>
      </c>
      <c r="E6" s="3" t="s">
        <v>3</v>
      </c>
      <c r="F6" s="3" t="s">
        <v>4</v>
      </c>
    </row>
    <row r="7" spans="1:6" s="4" customFormat="1" ht="18" x14ac:dyDescent="0.2">
      <c r="A7" s="77" t="s">
        <v>21</v>
      </c>
      <c r="B7" s="78"/>
      <c r="C7" s="78"/>
      <c r="D7" s="78"/>
      <c r="E7" s="78"/>
      <c r="F7" s="79"/>
    </row>
    <row r="8" spans="1:6" s="8" customFormat="1" ht="114" x14ac:dyDescent="0.2">
      <c r="A8" s="5">
        <v>1</v>
      </c>
      <c r="B8" s="6" t="s">
        <v>5</v>
      </c>
      <c r="C8" s="5" t="s">
        <v>6</v>
      </c>
      <c r="D8" s="7">
        <v>306</v>
      </c>
      <c r="E8" s="73" t="s">
        <v>7</v>
      </c>
      <c r="F8" s="73" t="s">
        <v>8</v>
      </c>
    </row>
    <row r="9" spans="1:6" s="8" customFormat="1" ht="29.25" customHeight="1" x14ac:dyDescent="0.2">
      <c r="A9" s="5">
        <v>2</v>
      </c>
      <c r="B9" s="6" t="s">
        <v>9</v>
      </c>
      <c r="C9" s="5" t="s">
        <v>6</v>
      </c>
      <c r="D9" s="7">
        <v>130</v>
      </c>
      <c r="E9" s="74"/>
      <c r="F9" s="74"/>
    </row>
    <row r="10" spans="1:6" s="8" customFormat="1" ht="42.75" x14ac:dyDescent="0.2">
      <c r="A10" s="5">
        <v>3</v>
      </c>
      <c r="B10" s="6" t="s">
        <v>10</v>
      </c>
      <c r="C10" s="5" t="s">
        <v>6</v>
      </c>
      <c r="D10" s="7">
        <v>111</v>
      </c>
      <c r="E10" s="74"/>
      <c r="F10" s="74"/>
    </row>
    <row r="11" spans="1:6" s="8" customFormat="1" ht="57" x14ac:dyDescent="0.2">
      <c r="A11" s="5">
        <v>4</v>
      </c>
      <c r="B11" s="9" t="s">
        <v>12</v>
      </c>
      <c r="C11" s="5" t="s">
        <v>13</v>
      </c>
      <c r="D11" s="3" t="s">
        <v>15</v>
      </c>
      <c r="E11" s="74"/>
      <c r="F11" s="74"/>
    </row>
    <row r="12" spans="1:6" s="8" customFormat="1" ht="42.75" x14ac:dyDescent="0.2">
      <c r="A12" s="5">
        <v>5</v>
      </c>
      <c r="B12" s="9" t="s">
        <v>16</v>
      </c>
      <c r="C12" s="5" t="s">
        <v>13</v>
      </c>
      <c r="D12" s="3" t="s">
        <v>14</v>
      </c>
      <c r="E12" s="74"/>
      <c r="F12" s="74"/>
    </row>
    <row r="13" spans="1:6" s="8" customFormat="1" ht="84.75" customHeight="1" x14ac:dyDescent="0.2">
      <c r="A13" s="5">
        <v>6</v>
      </c>
      <c r="B13" s="6" t="s">
        <v>18</v>
      </c>
      <c r="C13" s="3" t="s">
        <v>19</v>
      </c>
      <c r="D13" s="10">
        <v>5</v>
      </c>
      <c r="E13" s="75"/>
      <c r="F13" s="75"/>
    </row>
    <row r="14" spans="1:6" s="11" customFormat="1" ht="18" x14ac:dyDescent="0.25">
      <c r="A14" s="72" t="s">
        <v>20</v>
      </c>
      <c r="B14" s="72"/>
      <c r="C14" s="72"/>
      <c r="D14" s="72"/>
      <c r="E14" s="72"/>
      <c r="F14" s="72"/>
    </row>
    <row r="15" spans="1:6" s="8" customFormat="1" ht="42.75" x14ac:dyDescent="0.2">
      <c r="A15" s="5">
        <v>1</v>
      </c>
      <c r="B15" s="6" t="s">
        <v>22</v>
      </c>
      <c r="C15" s="3" t="s">
        <v>23</v>
      </c>
      <c r="D15" s="5">
        <v>10.199999999999999</v>
      </c>
      <c r="E15" s="73" t="s">
        <v>7</v>
      </c>
      <c r="F15" s="73" t="s">
        <v>8</v>
      </c>
    </row>
    <row r="16" spans="1:6" s="8" customFormat="1" ht="28.5" customHeight="1" x14ac:dyDescent="0.2">
      <c r="A16" s="5">
        <v>2</v>
      </c>
      <c r="B16" s="6" t="s">
        <v>9</v>
      </c>
      <c r="C16" s="3" t="s">
        <v>23</v>
      </c>
      <c r="D16" s="5">
        <v>4.4000000000000004</v>
      </c>
      <c r="E16" s="74"/>
      <c r="F16" s="74"/>
    </row>
    <row r="17" spans="1:6" s="8" customFormat="1" ht="28.5" x14ac:dyDescent="0.2">
      <c r="A17" s="5">
        <v>3</v>
      </c>
      <c r="B17" s="6" t="s">
        <v>24</v>
      </c>
      <c r="C17" s="3" t="s">
        <v>23</v>
      </c>
      <c r="D17" s="5">
        <v>3.7</v>
      </c>
      <c r="E17" s="74"/>
      <c r="F17" s="74"/>
    </row>
    <row r="18" spans="1:6" s="8" customFormat="1" ht="28.5" x14ac:dyDescent="0.2">
      <c r="A18" s="5">
        <v>4</v>
      </c>
      <c r="B18" s="6" t="s">
        <v>11</v>
      </c>
      <c r="C18" s="3" t="s">
        <v>25</v>
      </c>
      <c r="D18" s="10">
        <v>5</v>
      </c>
      <c r="E18" s="74"/>
      <c r="F18" s="74"/>
    </row>
    <row r="19" spans="1:6" s="8" customFormat="1" ht="57" x14ac:dyDescent="0.2">
      <c r="A19" s="5">
        <v>5</v>
      </c>
      <c r="B19" s="6" t="s">
        <v>26</v>
      </c>
      <c r="C19" s="3" t="s">
        <v>27</v>
      </c>
      <c r="D19" s="10">
        <v>20</v>
      </c>
      <c r="E19" s="75"/>
      <c r="F19" s="75"/>
    </row>
    <row r="20" spans="1:6" s="11" customFormat="1" ht="14.25" x14ac:dyDescent="0.2">
      <c r="A20" s="12"/>
    </row>
    <row r="21" spans="1:6" s="11" customFormat="1" ht="14.25" x14ac:dyDescent="0.2">
      <c r="A21" s="12"/>
    </row>
    <row r="22" spans="1:6" s="11" customFormat="1" ht="14.25" x14ac:dyDescent="0.2">
      <c r="A22" s="12"/>
    </row>
    <row r="23" spans="1:6" s="11" customFormat="1" ht="14.25" x14ac:dyDescent="0.2">
      <c r="A23" s="12"/>
    </row>
    <row r="24" spans="1:6" s="11" customFormat="1" ht="14.25" x14ac:dyDescent="0.2">
      <c r="A24" s="12"/>
    </row>
    <row r="25" spans="1:6" s="11" customFormat="1" ht="14.25" x14ac:dyDescent="0.2">
      <c r="A25" s="12"/>
    </row>
    <row r="26" spans="1:6" s="11" customFormat="1" ht="14.25" x14ac:dyDescent="0.2">
      <c r="A26" s="12"/>
    </row>
    <row r="27" spans="1:6" s="11" customFormat="1" ht="14.25" x14ac:dyDescent="0.2">
      <c r="A27" s="12"/>
    </row>
    <row r="28" spans="1:6" s="11" customFormat="1" ht="14.25" x14ac:dyDescent="0.2">
      <c r="A28" s="12"/>
    </row>
    <row r="29" spans="1:6" s="11" customFormat="1" ht="14.25" x14ac:dyDescent="0.2">
      <c r="A29" s="12"/>
    </row>
    <row r="30" spans="1:6" s="11" customFormat="1" ht="14.25" x14ac:dyDescent="0.2">
      <c r="A30" s="12"/>
    </row>
    <row r="31" spans="1:6" s="11" customFormat="1" ht="14.25" x14ac:dyDescent="0.2">
      <c r="A31" s="12"/>
    </row>
    <row r="32" spans="1:6" s="11" customFormat="1" ht="14.25" x14ac:dyDescent="0.2">
      <c r="A32" s="12"/>
    </row>
    <row r="33" spans="1:1" s="11" customFormat="1" ht="14.25" x14ac:dyDescent="0.2">
      <c r="A33" s="12"/>
    </row>
    <row r="34" spans="1:1" s="11" customFormat="1" ht="14.25" x14ac:dyDescent="0.2">
      <c r="A34" s="12"/>
    </row>
  </sheetData>
  <mergeCells count="8">
    <mergeCell ref="A14:F14"/>
    <mergeCell ref="E15:E19"/>
    <mergeCell ref="F15:F19"/>
    <mergeCell ref="A3:F3"/>
    <mergeCell ref="A4:F4"/>
    <mergeCell ref="E8:E13"/>
    <mergeCell ref="F8:F13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9" sqref="A9"/>
    </sheetView>
  </sheetViews>
  <sheetFormatPr defaultRowHeight="15" x14ac:dyDescent="0.2"/>
  <sheetData>
    <row r="1" spans="1:8" x14ac:dyDescent="0.2">
      <c r="F1" s="80" t="s">
        <v>30</v>
      </c>
      <c r="G1" s="80"/>
      <c r="H1" s="80"/>
    </row>
    <row r="3" spans="1:8" ht="19.5" x14ac:dyDescent="0.4">
      <c r="A3" s="81" t="s">
        <v>31</v>
      </c>
      <c r="B3" s="81"/>
      <c r="C3" s="81"/>
      <c r="D3" s="81"/>
      <c r="E3" s="81"/>
      <c r="F3" s="81"/>
      <c r="G3" s="81"/>
      <c r="H3" s="81"/>
    </row>
    <row r="4" spans="1:8" ht="19.5" x14ac:dyDescent="0.4">
      <c r="A4" s="81" t="s">
        <v>97</v>
      </c>
      <c r="B4" s="81"/>
      <c r="C4" s="81"/>
      <c r="D4" s="81"/>
      <c r="E4" s="81"/>
      <c r="F4" s="81"/>
      <c r="G4" s="81"/>
      <c r="H4" s="81"/>
    </row>
    <row r="5" spans="1:8" ht="19.5" x14ac:dyDescent="0.4">
      <c r="A5" s="81" t="s">
        <v>98</v>
      </c>
      <c r="B5" s="81"/>
      <c r="C5" s="81"/>
      <c r="D5" s="81"/>
      <c r="E5" s="81"/>
      <c r="F5" s="81"/>
      <c r="G5" s="81"/>
      <c r="H5" s="81"/>
    </row>
    <row r="8" spans="1:8" x14ac:dyDescent="0.2">
      <c r="A8" s="82" t="s">
        <v>100</v>
      </c>
      <c r="B8" s="82"/>
      <c r="C8" s="82"/>
      <c r="D8" s="82"/>
      <c r="E8" s="82"/>
      <c r="F8" s="82"/>
      <c r="G8" s="82"/>
      <c r="H8" s="82"/>
    </row>
  </sheetData>
  <mergeCells count="5">
    <mergeCell ref="F1:H1"/>
    <mergeCell ref="A3:H3"/>
    <mergeCell ref="A4:H4"/>
    <mergeCell ref="A5:H5"/>
    <mergeCell ref="A8:H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6" workbookViewId="0">
      <selection activeCell="D36" sqref="D36"/>
    </sheetView>
  </sheetViews>
  <sheetFormatPr defaultRowHeight="15" x14ac:dyDescent="0.2"/>
  <cols>
    <col min="1" max="1" width="4.77734375" style="15" customWidth="1"/>
    <col min="2" max="2" width="43" customWidth="1"/>
    <col min="3" max="3" width="11.77734375" style="15" customWidth="1"/>
    <col min="4" max="4" width="13.21875" customWidth="1"/>
  </cols>
  <sheetData>
    <row r="1" spans="1:10" x14ac:dyDescent="0.2">
      <c r="D1" s="14" t="s">
        <v>71</v>
      </c>
    </row>
    <row r="3" spans="1:10" ht="19.5" x14ac:dyDescent="0.4">
      <c r="A3" s="81" t="s">
        <v>70</v>
      </c>
      <c r="B3" s="81"/>
      <c r="C3" s="81"/>
      <c r="D3" s="81"/>
      <c r="E3" s="42"/>
    </row>
    <row r="4" spans="1:10" ht="19.5" x14ac:dyDescent="0.4">
      <c r="A4" s="81" t="s">
        <v>69</v>
      </c>
      <c r="B4" s="81"/>
      <c r="C4" s="81"/>
      <c r="D4" s="81"/>
      <c r="E4" s="42"/>
    </row>
    <row r="5" spans="1:10" ht="19.5" x14ac:dyDescent="0.4">
      <c r="A5" s="81" t="s">
        <v>32</v>
      </c>
      <c r="B5" s="81"/>
      <c r="C5" s="81"/>
      <c r="D5" s="81"/>
      <c r="E5" s="42"/>
    </row>
    <row r="6" spans="1:10" ht="19.5" x14ac:dyDescent="0.4">
      <c r="A6" s="81" t="s">
        <v>68</v>
      </c>
      <c r="B6" s="81"/>
      <c r="C6" s="81"/>
      <c r="D6" s="81"/>
      <c r="E6" s="42"/>
    </row>
    <row r="7" spans="1:10" ht="19.5" x14ac:dyDescent="0.4">
      <c r="A7" s="81" t="s">
        <v>67</v>
      </c>
      <c r="B7" s="81"/>
      <c r="C7" s="81"/>
      <c r="D7" s="81"/>
      <c r="E7" s="42"/>
    </row>
    <row r="8" spans="1:10" ht="15.75" x14ac:dyDescent="0.25">
      <c r="A8" s="41"/>
      <c r="B8" s="41"/>
      <c r="C8" s="41"/>
      <c r="D8" s="41"/>
    </row>
    <row r="9" spans="1:10" x14ac:dyDescent="0.2">
      <c r="A9" s="85" t="s">
        <v>66</v>
      </c>
      <c r="B9" s="85"/>
      <c r="C9" s="85"/>
      <c r="D9" s="85"/>
    </row>
    <row r="11" spans="1:10" s="38" customFormat="1" ht="60" x14ac:dyDescent="0.2">
      <c r="A11" s="40" t="s">
        <v>0</v>
      </c>
      <c r="B11" s="40" t="s">
        <v>65</v>
      </c>
      <c r="C11" s="40" t="s">
        <v>1</v>
      </c>
      <c r="D11" s="40" t="s">
        <v>101</v>
      </c>
      <c r="I11" s="39"/>
      <c r="J11" s="39"/>
    </row>
    <row r="12" spans="1:10" s="19" customFormat="1" ht="31.5" x14ac:dyDescent="0.25">
      <c r="A12" s="27">
        <v>1</v>
      </c>
      <c r="B12" s="34" t="s">
        <v>64</v>
      </c>
      <c r="C12" s="17" t="s">
        <v>33</v>
      </c>
      <c r="D12" s="28">
        <v>51184</v>
      </c>
      <c r="I12" s="83"/>
      <c r="J12" s="84"/>
    </row>
    <row r="13" spans="1:10" s="23" customFormat="1" ht="30" x14ac:dyDescent="0.2">
      <c r="A13" s="25" t="s">
        <v>63</v>
      </c>
      <c r="B13" s="26" t="s">
        <v>56</v>
      </c>
      <c r="C13" s="20" t="s">
        <v>33</v>
      </c>
      <c r="D13" s="66">
        <f>'[1]2023 '!$D$42</f>
        <v>6556.37</v>
      </c>
      <c r="E13" s="62"/>
      <c r="I13" s="83"/>
      <c r="J13" s="84"/>
    </row>
    <row r="14" spans="1:10" s="23" customFormat="1" x14ac:dyDescent="0.2">
      <c r="A14" s="25" t="s">
        <v>62</v>
      </c>
      <c r="B14" s="21" t="s">
        <v>54</v>
      </c>
      <c r="C14" s="20" t="s">
        <v>33</v>
      </c>
      <c r="D14" s="66">
        <f>'[1]2023 '!$E$42</f>
        <v>2796.76</v>
      </c>
      <c r="I14" s="36"/>
      <c r="J14" s="35"/>
    </row>
    <row r="15" spans="1:10" s="23" customFormat="1" ht="30" x14ac:dyDescent="0.2">
      <c r="A15" s="37" t="s">
        <v>61</v>
      </c>
      <c r="B15" s="33" t="s">
        <v>52</v>
      </c>
      <c r="C15" s="20" t="s">
        <v>33</v>
      </c>
      <c r="D15" s="66">
        <f>'[2]2023 год'!$E$122</f>
        <v>2823.8210000000004</v>
      </c>
      <c r="F15" s="61"/>
      <c r="I15" s="36"/>
      <c r="J15" s="35"/>
    </row>
    <row r="16" spans="1:10" s="23" customFormat="1" x14ac:dyDescent="0.2">
      <c r="A16" s="25" t="s">
        <v>60</v>
      </c>
      <c r="B16" s="21" t="s">
        <v>50</v>
      </c>
      <c r="C16" s="20" t="s">
        <v>33</v>
      </c>
      <c r="D16" s="66">
        <f>'[1]2023 '!$F$42+'[1]2023 '!$G$42</f>
        <v>32.24</v>
      </c>
      <c r="I16" s="36"/>
      <c r="J16" s="35"/>
    </row>
    <row r="17" spans="1:10" s="23" customFormat="1" x14ac:dyDescent="0.2">
      <c r="A17" s="25" t="s">
        <v>59</v>
      </c>
      <c r="B17" s="21" t="s">
        <v>48</v>
      </c>
      <c r="C17" s="20" t="s">
        <v>33</v>
      </c>
      <c r="D17" s="66">
        <f>'[1]2023 '!$H$42+'[1]2023 '!$I$42</f>
        <v>30</v>
      </c>
      <c r="I17" s="29"/>
      <c r="J17" s="29"/>
    </row>
    <row r="18" spans="1:10" s="23" customFormat="1" ht="47.25" x14ac:dyDescent="0.25">
      <c r="A18" s="27">
        <v>2</v>
      </c>
      <c r="B18" s="34" t="s">
        <v>58</v>
      </c>
      <c r="C18" s="20" t="s">
        <v>33</v>
      </c>
      <c r="D18" s="64">
        <f>'[1]2023 '!$C$8</f>
        <v>397169.80597980949</v>
      </c>
      <c r="G18" s="29"/>
      <c r="H18" s="29"/>
    </row>
    <row r="19" spans="1:10" s="23" customFormat="1" ht="30" x14ac:dyDescent="0.2">
      <c r="A19" s="25" t="s">
        <v>57</v>
      </c>
      <c r="B19" s="26" t="s">
        <v>56</v>
      </c>
      <c r="C19" s="20" t="s">
        <v>33</v>
      </c>
      <c r="D19" s="66">
        <f>'[1]2023 '!$D$8</f>
        <v>132696.29</v>
      </c>
      <c r="G19" s="29"/>
      <c r="H19" s="29"/>
    </row>
    <row r="20" spans="1:10" s="23" customFormat="1" x14ac:dyDescent="0.2">
      <c r="A20" s="25" t="s">
        <v>55</v>
      </c>
      <c r="B20" s="21" t="s">
        <v>54</v>
      </c>
      <c r="C20" s="20" t="s">
        <v>33</v>
      </c>
      <c r="D20" s="66">
        <f>'[1]2023 '!$E$8</f>
        <v>69526.740000000005</v>
      </c>
      <c r="G20" s="29"/>
      <c r="H20" s="32"/>
    </row>
    <row r="21" spans="1:10" s="23" customFormat="1" ht="30" x14ac:dyDescent="0.2">
      <c r="A21" s="25" t="s">
        <v>53</v>
      </c>
      <c r="B21" s="33" t="s">
        <v>52</v>
      </c>
      <c r="C21" s="20" t="s">
        <v>33</v>
      </c>
      <c r="D21" s="66">
        <f>'[2]2023 год'!$E$8</f>
        <v>49383.952737389249</v>
      </c>
      <c r="G21" s="29"/>
      <c r="H21" s="32"/>
    </row>
    <row r="22" spans="1:10" s="23" customFormat="1" x14ac:dyDescent="0.2">
      <c r="A22" s="25" t="s">
        <v>51</v>
      </c>
      <c r="B22" s="21" t="s">
        <v>50</v>
      </c>
      <c r="C22" s="20" t="s">
        <v>33</v>
      </c>
      <c r="D22" s="66">
        <f>'[1]2023 '!$F$8+'[1]2023 '!$G$8</f>
        <v>5376.31</v>
      </c>
      <c r="G22" s="29"/>
      <c r="H22" s="32"/>
    </row>
    <row r="23" spans="1:10" s="19" customFormat="1" ht="15.75" x14ac:dyDescent="0.2">
      <c r="A23" s="22" t="s">
        <v>49</v>
      </c>
      <c r="B23" s="21" t="s">
        <v>48</v>
      </c>
      <c r="C23" s="20" t="s">
        <v>33</v>
      </c>
      <c r="D23" s="70">
        <f>'[1]2023 '!$H$8+'[1]2023 '!$I$8</f>
        <v>8238.59</v>
      </c>
      <c r="G23" s="31"/>
      <c r="H23" s="30"/>
    </row>
    <row r="24" spans="1:10" s="23" customFormat="1" ht="15.75" x14ac:dyDescent="0.25">
      <c r="A24" s="27">
        <v>3</v>
      </c>
      <c r="B24" s="18" t="s">
        <v>47</v>
      </c>
      <c r="C24" s="20" t="s">
        <v>33</v>
      </c>
      <c r="D24" s="46">
        <f>D18-D12</f>
        <v>345985.80597980949</v>
      </c>
      <c r="G24" s="29"/>
      <c r="H24" s="29"/>
    </row>
    <row r="25" spans="1:10" s="23" customFormat="1" x14ac:dyDescent="0.2">
      <c r="A25" s="25">
        <v>4</v>
      </c>
      <c r="B25" s="21" t="s">
        <v>46</v>
      </c>
      <c r="C25" s="20" t="s">
        <v>33</v>
      </c>
      <c r="D25" s="50">
        <v>0</v>
      </c>
    </row>
    <row r="26" spans="1:10" s="23" customFormat="1" x14ac:dyDescent="0.2">
      <c r="A26" s="25">
        <v>5</v>
      </c>
      <c r="B26" s="21" t="s">
        <v>45</v>
      </c>
      <c r="C26" s="20" t="s">
        <v>33</v>
      </c>
      <c r="D26" s="50">
        <v>0</v>
      </c>
    </row>
    <row r="27" spans="1:10" s="23" customFormat="1" x14ac:dyDescent="0.2">
      <c r="A27" s="25">
        <v>6</v>
      </c>
      <c r="B27" s="21" t="s">
        <v>44</v>
      </c>
      <c r="C27" s="20" t="s">
        <v>33</v>
      </c>
      <c r="D27" s="66">
        <f>[3]печать!$E$24/1000</f>
        <v>3940.0012200000001</v>
      </c>
    </row>
    <row r="28" spans="1:10" s="23" customFormat="1" x14ac:dyDescent="0.2">
      <c r="A28" s="25">
        <v>7</v>
      </c>
      <c r="B28" s="21" t="s">
        <v>43</v>
      </c>
      <c r="C28" s="20" t="s">
        <v>33</v>
      </c>
      <c r="D28" s="66">
        <f>[3]печать!$D$28/1000</f>
        <v>108323.29991</v>
      </c>
    </row>
    <row r="29" spans="1:10" s="19" customFormat="1" ht="15.75" x14ac:dyDescent="0.2">
      <c r="A29" s="22">
        <v>8</v>
      </c>
      <c r="B29" s="21" t="s">
        <v>42</v>
      </c>
      <c r="C29" s="20" t="s">
        <v>33</v>
      </c>
      <c r="D29" s="70">
        <f>[3]печать!$E$28/1000</f>
        <v>6253.6851099999985</v>
      </c>
    </row>
    <row r="30" spans="1:10" s="23" customFormat="1" ht="15.75" x14ac:dyDescent="0.25">
      <c r="A30" s="27">
        <v>9</v>
      </c>
      <c r="B30" s="18" t="s">
        <v>41</v>
      </c>
      <c r="C30" s="17" t="s">
        <v>33</v>
      </c>
      <c r="D30" s="46">
        <f>D24-D26+D27-D28+D29</f>
        <v>247856.19239980946</v>
      </c>
    </row>
    <row r="31" spans="1:10" s="23" customFormat="1" ht="15.75" x14ac:dyDescent="0.25">
      <c r="A31" s="27">
        <v>10</v>
      </c>
      <c r="B31" s="18" t="s">
        <v>40</v>
      </c>
      <c r="C31" s="17" t="s">
        <v>33</v>
      </c>
      <c r="D31" s="47">
        <v>0</v>
      </c>
    </row>
    <row r="32" spans="1:10" s="23" customFormat="1" ht="30" x14ac:dyDescent="0.2">
      <c r="A32" s="25" t="s">
        <v>39</v>
      </c>
      <c r="B32" s="26" t="s">
        <v>38</v>
      </c>
      <c r="C32" s="20" t="s">
        <v>33</v>
      </c>
      <c r="D32" s="24">
        <v>0</v>
      </c>
    </row>
    <row r="33" spans="1:4" s="23" customFormat="1" x14ac:dyDescent="0.2">
      <c r="A33" s="25">
        <v>11</v>
      </c>
      <c r="B33" s="21" t="s">
        <v>37</v>
      </c>
      <c r="C33" s="20" t="s">
        <v>33</v>
      </c>
      <c r="D33" s="24">
        <v>0</v>
      </c>
    </row>
    <row r="34" spans="1:4" s="23" customFormat="1" x14ac:dyDescent="0.2">
      <c r="A34" s="25">
        <v>12</v>
      </c>
      <c r="B34" s="21" t="s">
        <v>36</v>
      </c>
      <c r="C34" s="20" t="s">
        <v>33</v>
      </c>
      <c r="D34" s="24">
        <v>0</v>
      </c>
    </row>
    <row r="35" spans="1:4" s="19" customFormat="1" ht="15.75" x14ac:dyDescent="0.2">
      <c r="A35" s="22">
        <v>13</v>
      </c>
      <c r="B35" s="21" t="s">
        <v>35</v>
      </c>
      <c r="C35" s="20" t="s">
        <v>33</v>
      </c>
      <c r="D35" s="66" t="s">
        <v>96</v>
      </c>
    </row>
    <row r="36" spans="1:4" ht="15.75" x14ac:dyDescent="0.25">
      <c r="A36" s="17">
        <v>14</v>
      </c>
      <c r="B36" s="18" t="s">
        <v>34</v>
      </c>
      <c r="C36" s="17" t="s">
        <v>33</v>
      </c>
      <c r="D36" s="16">
        <f>D30</f>
        <v>247856.19239980946</v>
      </c>
    </row>
  </sheetData>
  <mergeCells count="8">
    <mergeCell ref="I12:I13"/>
    <mergeCell ref="J12:J13"/>
    <mergeCell ref="A3:D3"/>
    <mergeCell ref="A4:D4"/>
    <mergeCell ref="A5:D5"/>
    <mergeCell ref="A6:D6"/>
    <mergeCell ref="A7:D7"/>
    <mergeCell ref="A9:D9"/>
  </mergeCells>
  <pageMargins left="0.9055118110236221" right="0.70866141732283472" top="0.74803149606299213" bottom="0.74803149606299213" header="0.31496062992125984" footer="0.31496062992125984"/>
  <pageSetup paperSize="9" scale="8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L16" sqref="L16"/>
    </sheetView>
  </sheetViews>
  <sheetFormatPr defaultColWidth="8.77734375" defaultRowHeight="15" x14ac:dyDescent="0.2"/>
  <cols>
    <col min="1" max="1" width="33.33203125" style="43" customWidth="1"/>
    <col min="2" max="2" width="10.109375" style="43" customWidth="1"/>
    <col min="3" max="3" width="9" style="43" bestFit="1" customWidth="1"/>
    <col min="4" max="8" width="11.5546875" style="43" bestFit="1" customWidth="1"/>
    <col min="9" max="11" width="9" style="43" bestFit="1" customWidth="1"/>
    <col min="12" max="12" width="10.5546875" style="43" bestFit="1" customWidth="1"/>
    <col min="13" max="16384" width="8.77734375" style="43"/>
  </cols>
  <sheetData>
    <row r="1" spans="1:12" x14ac:dyDescent="0.2">
      <c r="A1" s="86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x14ac:dyDescent="0.25">
      <c r="A3" s="59" t="s">
        <v>93</v>
      </c>
      <c r="K3" s="87"/>
      <c r="L3" s="87"/>
    </row>
    <row r="4" spans="1:12" ht="15" customHeight="1" x14ac:dyDescent="0.2">
      <c r="A4" s="88" t="s">
        <v>92</v>
      </c>
      <c r="B4" s="88" t="s">
        <v>99</v>
      </c>
      <c r="C4" s="89" t="s">
        <v>91</v>
      </c>
      <c r="D4" s="89"/>
      <c r="E4" s="89"/>
      <c r="F4" s="89"/>
      <c r="G4" s="89"/>
      <c r="H4" s="89"/>
      <c r="I4" s="89"/>
      <c r="J4" s="89"/>
      <c r="K4" s="89"/>
      <c r="L4" s="89"/>
    </row>
    <row r="5" spans="1:12" ht="120" x14ac:dyDescent="0.2">
      <c r="A5" s="88"/>
      <c r="B5" s="88"/>
      <c r="C5" s="57" t="s">
        <v>90</v>
      </c>
      <c r="D5" s="57" t="s">
        <v>89</v>
      </c>
      <c r="E5" s="57" t="s">
        <v>88</v>
      </c>
      <c r="F5" s="57" t="s">
        <v>87</v>
      </c>
      <c r="G5" s="58" t="s">
        <v>86</v>
      </c>
      <c r="H5" s="57" t="s">
        <v>85</v>
      </c>
      <c r="I5" s="57" t="s">
        <v>84</v>
      </c>
      <c r="J5" s="57" t="s">
        <v>83</v>
      </c>
      <c r="K5" s="57" t="s">
        <v>82</v>
      </c>
      <c r="L5" s="57" t="s">
        <v>81</v>
      </c>
    </row>
    <row r="6" spans="1:12" x14ac:dyDescent="0.2">
      <c r="A6" s="88"/>
      <c r="B6" s="56">
        <v>1</v>
      </c>
      <c r="C6" s="56">
        <v>2</v>
      </c>
      <c r="D6" s="56">
        <v>3</v>
      </c>
      <c r="E6" s="56">
        <v>4</v>
      </c>
      <c r="F6" s="56">
        <v>4</v>
      </c>
      <c r="G6" s="56">
        <v>6</v>
      </c>
      <c r="H6" s="56">
        <v>7</v>
      </c>
      <c r="I6" s="56">
        <v>8</v>
      </c>
      <c r="J6" s="56">
        <v>9</v>
      </c>
      <c r="K6" s="56">
        <v>10</v>
      </c>
      <c r="L6" s="56">
        <v>11</v>
      </c>
    </row>
    <row r="7" spans="1:12" s="45" customFormat="1" ht="15.75" x14ac:dyDescent="0.25">
      <c r="A7" s="55" t="s">
        <v>80</v>
      </c>
      <c r="B7" s="64">
        <f>SUM(B8:B14)</f>
        <v>265221.8827373893</v>
      </c>
      <c r="C7" s="65">
        <f t="shared" ref="C7:L7" si="0">SUM(C8:C14)</f>
        <v>0</v>
      </c>
      <c r="D7" s="64">
        <f>SUM(D8:D14)</f>
        <v>27832.080811439686</v>
      </c>
      <c r="E7" s="64">
        <f t="shared" si="0"/>
        <v>123554.79300406629</v>
      </c>
      <c r="F7" s="64">
        <f t="shared" si="0"/>
        <v>39084.10776059355</v>
      </c>
      <c r="G7" s="64">
        <f t="shared" si="0"/>
        <v>11111.015688816004</v>
      </c>
      <c r="H7" s="64">
        <f t="shared" si="0"/>
        <v>63639.885472473732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</row>
    <row r="8" spans="1:12" s="53" customFormat="1" ht="30" x14ac:dyDescent="0.2">
      <c r="A8" s="54" t="s">
        <v>79</v>
      </c>
      <c r="B8" s="71">
        <f>'ФХД (2023)'!D19</f>
        <v>132696.29</v>
      </c>
      <c r="C8" s="67">
        <v>0</v>
      </c>
      <c r="D8" s="66">
        <f>'[2]2023 год'!$D$80</f>
        <v>20263.893619638096</v>
      </c>
      <c r="E8" s="66">
        <f>'[2]2023 год'!$D$27</f>
        <v>61818.472243580196</v>
      </c>
      <c r="F8" s="66">
        <f>'[2]2023 год'!$D$45</f>
        <v>19562.3395763964</v>
      </c>
      <c r="G8" s="66">
        <f>'[2]2023 год'!$D$46</f>
        <v>7962.5603387894625</v>
      </c>
      <c r="H8" s="66">
        <f>B8-D8-E8-F8-G8</f>
        <v>23089.024221595853</v>
      </c>
      <c r="I8" s="67">
        <v>0</v>
      </c>
      <c r="J8" s="67">
        <v>0</v>
      </c>
      <c r="K8" s="67">
        <v>0</v>
      </c>
      <c r="L8" s="67">
        <v>0</v>
      </c>
    </row>
    <row r="9" spans="1:12" s="53" customFormat="1" ht="30" x14ac:dyDescent="0.2">
      <c r="A9" s="52" t="s">
        <v>78</v>
      </c>
      <c r="B9" s="71">
        <f>'ФХД (2023)'!D21</f>
        <v>49383.952737389249</v>
      </c>
      <c r="C9" s="67">
        <v>0</v>
      </c>
      <c r="D9" s="66">
        <f>'[2]2023 год'!$E$80</f>
        <v>2797.1513007798212</v>
      </c>
      <c r="E9" s="66">
        <f>'[2]2023 год'!$E$27</f>
        <v>21802.794938421459</v>
      </c>
      <c r="F9" s="66">
        <f>'[2]2023 год'!$E$45</f>
        <v>6877.3664102529183</v>
      </c>
      <c r="G9" s="66">
        <f>'[2]2023 год'!$E$46</f>
        <v>939.62880638340062</v>
      </c>
      <c r="H9" s="66">
        <f>B9-D9-E9-F9-G9</f>
        <v>16967.011281551651</v>
      </c>
      <c r="I9" s="67">
        <v>0</v>
      </c>
      <c r="J9" s="67">
        <v>0</v>
      </c>
      <c r="K9" s="67">
        <v>0</v>
      </c>
      <c r="L9" s="67">
        <v>0</v>
      </c>
    </row>
    <row r="10" spans="1:12" ht="30" x14ac:dyDescent="0.2">
      <c r="A10" s="54" t="s">
        <v>77</v>
      </c>
      <c r="B10" s="71">
        <f>'ФХД (2023)'!D20</f>
        <v>69526.740000000005</v>
      </c>
      <c r="C10" s="67">
        <v>0</v>
      </c>
      <c r="D10" s="66">
        <f>'[2]2023 год'!$F$80</f>
        <v>2551.372301737531</v>
      </c>
      <c r="E10" s="66">
        <f>'[2]2023 год'!$F$27</f>
        <v>33005.730616554356</v>
      </c>
      <c r="F10" s="66">
        <f>'[2]2023 год'!$F$45</f>
        <v>10451.425242142674</v>
      </c>
      <c r="G10" s="66">
        <f>'[2]2023 год'!$F$46</f>
        <v>2006.9537218878718</v>
      </c>
      <c r="H10" s="66">
        <f>B10-D10-E10-F10-G10</f>
        <v>21511.258117677575</v>
      </c>
      <c r="I10" s="67">
        <v>0</v>
      </c>
      <c r="J10" s="67">
        <v>0</v>
      </c>
      <c r="K10" s="67">
        <v>0</v>
      </c>
      <c r="L10" s="67">
        <v>0</v>
      </c>
    </row>
    <row r="11" spans="1:12" s="53" customFormat="1" ht="30" x14ac:dyDescent="0.2">
      <c r="A11" s="54" t="s">
        <v>76</v>
      </c>
      <c r="B11" s="71">
        <f>'ФХД (2023)'!D22</f>
        <v>5376.31</v>
      </c>
      <c r="C11" s="67">
        <v>0</v>
      </c>
      <c r="D11" s="66">
        <f>'[2]2023 год'!$G$80+'[2]2023 год'!$H$80</f>
        <v>1328.1233565550624</v>
      </c>
      <c r="E11" s="66">
        <f>'[2]2023 год'!$G$27+'[2]2023 год'!$H$27</f>
        <v>2401.1342369058229</v>
      </c>
      <c r="F11" s="66">
        <f>'[2]2023 год'!$G$45+'[2]2023 год'!$H$45</f>
        <v>760.06352005400504</v>
      </c>
      <c r="G11" s="66">
        <f>'[2]2023 год'!$G$46+'[2]2023 год'!$H$46</f>
        <v>110.55609984817511</v>
      </c>
      <c r="H11" s="66">
        <f>B11-D11-E11-F11-G11</f>
        <v>776.43278663693491</v>
      </c>
      <c r="I11" s="67">
        <v>0</v>
      </c>
      <c r="J11" s="67">
        <v>0</v>
      </c>
      <c r="K11" s="67">
        <v>0</v>
      </c>
      <c r="L11" s="67">
        <v>0</v>
      </c>
    </row>
    <row r="12" spans="1:12" x14ac:dyDescent="0.2">
      <c r="A12" s="52" t="s">
        <v>75</v>
      </c>
      <c r="B12" s="71">
        <f>'ФХД (2023)'!D23</f>
        <v>8238.59</v>
      </c>
      <c r="C12" s="67">
        <v>0</v>
      </c>
      <c r="D12" s="66">
        <f>'[2]2023 год'!$I$80+'[2]2023 год'!$J$80</f>
        <v>891.5402327291763</v>
      </c>
      <c r="E12" s="66">
        <f>'[2]2023 год'!$I$27+'[2]2023 год'!$J$27</f>
        <v>4526.6609686044603</v>
      </c>
      <c r="F12" s="66">
        <f>'[2]2023 год'!$I$45+'[2]2023 год'!$J$45</f>
        <v>1432.9130117475484</v>
      </c>
      <c r="G12" s="66">
        <f>'[2]2023 год'!$I$46+'[2]2023 год'!$J$46</f>
        <v>91.316721907094873</v>
      </c>
      <c r="H12" s="66">
        <f>B12-D12-E12-F12-G12</f>
        <v>1296.1590650117207</v>
      </c>
      <c r="I12" s="67">
        <v>0</v>
      </c>
      <c r="J12" s="67">
        <v>0</v>
      </c>
      <c r="K12" s="67">
        <v>0</v>
      </c>
      <c r="L12" s="67">
        <v>0</v>
      </c>
    </row>
    <row r="13" spans="1:12" s="53" customFormat="1" ht="30" x14ac:dyDescent="0.2">
      <c r="A13" s="54" t="s">
        <v>74</v>
      </c>
      <c r="B13" s="71">
        <f>SUM(C13:L13)</f>
        <v>0</v>
      </c>
      <c r="C13" s="67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  <c r="L13" s="67">
        <v>0</v>
      </c>
    </row>
    <row r="14" spans="1:12" x14ac:dyDescent="0.2">
      <c r="A14" s="52" t="s">
        <v>73</v>
      </c>
      <c r="B14" s="66">
        <f>SUM(C14:L14)</f>
        <v>0</v>
      </c>
      <c r="C14" s="67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  <c r="L14" s="67">
        <v>0</v>
      </c>
    </row>
    <row r="15" spans="1:12" s="49" customFormat="1" ht="31.5" x14ac:dyDescent="0.25">
      <c r="A15" s="51" t="s">
        <v>72</v>
      </c>
      <c r="B15" s="64">
        <f>'ФХД (2023)'!D18</f>
        <v>397169.80597980949</v>
      </c>
      <c r="C15" s="65">
        <v>0</v>
      </c>
      <c r="D15" s="64">
        <f>'[2]2023 год'!$C$80</f>
        <v>45705.683785723006</v>
      </c>
      <c r="E15" s="64">
        <f>'[2]2023 год'!$C$27</f>
        <v>188430.64132091662</v>
      </c>
      <c r="F15" s="64">
        <f>'[2]2023 год'!$C$45</f>
        <v>59631.384501066612</v>
      </c>
      <c r="G15" s="64">
        <f>'[2]2023 год'!$C$46</f>
        <v>18229.004495140769</v>
      </c>
      <c r="H15" s="64">
        <f>B15-D15-E15-F15-G15</f>
        <v>85173.091876962484</v>
      </c>
      <c r="I15" s="67">
        <v>0</v>
      </c>
      <c r="J15" s="67">
        <v>0</v>
      </c>
      <c r="K15" s="67">
        <v>0</v>
      </c>
      <c r="L15" s="67">
        <v>0</v>
      </c>
    </row>
    <row r="16" spans="1:12" s="45" customFormat="1" ht="15.75" x14ac:dyDescent="0.25">
      <c r="A16" s="48" t="s">
        <v>42</v>
      </c>
      <c r="B16" s="64">
        <f>'ФХД (2023)'!D29</f>
        <v>6253.6851099999985</v>
      </c>
      <c r="C16" s="65"/>
      <c r="D16" s="64"/>
      <c r="E16" s="64"/>
      <c r="F16" s="64"/>
      <c r="G16" s="64"/>
      <c r="H16" s="64"/>
      <c r="I16" s="68">
        <v>0</v>
      </c>
      <c r="J16" s="69">
        <v>0</v>
      </c>
      <c r="K16" s="69">
        <v>0</v>
      </c>
      <c r="L16" s="64">
        <f>B16</f>
        <v>6253.6851099999985</v>
      </c>
    </row>
    <row r="17" spans="2:8" x14ac:dyDescent="0.2">
      <c r="B17" s="44"/>
      <c r="C17" s="44"/>
      <c r="D17" s="44"/>
      <c r="E17" s="44"/>
      <c r="F17" s="44"/>
      <c r="G17" s="44"/>
      <c r="H17" s="44"/>
    </row>
    <row r="21" spans="2:8" x14ac:dyDescent="0.2">
      <c r="B21" s="63"/>
    </row>
  </sheetData>
  <mergeCells count="5">
    <mergeCell ref="A1:L1"/>
    <mergeCell ref="K3:L3"/>
    <mergeCell ref="A4:A6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Ф 3-а-3-г</vt:lpstr>
      <vt:lpstr>ФХД (2023)</vt:lpstr>
      <vt:lpstr>Расходы (2023)</vt:lpstr>
      <vt:lpstr>'ФХД (2023)'!Область_печати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Plan3</cp:lastModifiedBy>
  <cp:lastPrinted>2019-04-09T07:13:49Z</cp:lastPrinted>
  <dcterms:created xsi:type="dcterms:W3CDTF">2012-03-15T07:34:48Z</dcterms:created>
  <dcterms:modified xsi:type="dcterms:W3CDTF">2024-04-02T11:29:51Z</dcterms:modified>
</cp:coreProperties>
</file>